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128" windowWidth="15576" windowHeight="107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6" i="1" l="1"/>
  <c r="I22" i="1" l="1"/>
  <c r="H22" i="1"/>
  <c r="I26" i="1" l="1"/>
  <c r="I21" i="1" l="1"/>
  <c r="I20" i="1"/>
  <c r="H20" i="1"/>
  <c r="I23" i="1" l="1"/>
  <c r="H23" i="1"/>
  <c r="I18" i="1"/>
  <c r="H18" i="1"/>
  <c r="I19" i="1" l="1"/>
  <c r="H19" i="1"/>
</calcChain>
</file>

<file path=xl/sharedStrings.xml><?xml version="1.0" encoding="utf-8"?>
<sst xmlns="http://schemas.openxmlformats.org/spreadsheetml/2006/main" count="126" uniqueCount="83">
  <si>
    <t>№ п/п</t>
  </si>
  <si>
    <t>Краткая характеристика товаров (работ, услуг)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</si>
  <si>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</si>
  <si>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</si>
  <si>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</si>
  <si>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 xml:space="preserve">Предварительные сроки заключения  договора </t>
  </si>
  <si>
    <t>Виды товаров (работ, услуг) по категориям/лотам</t>
  </si>
  <si>
    <t xml:space="preserve">Данные размещаются только по закупкам по которым выбран способ закупки: конкурентная процедура закупки и конкурентная процедура закупки с использованием ЭТП </t>
  </si>
  <si>
    <t>Столбцы программы закупок, которые должны быть размещены на сайте - 1,2,3, 4 и 12-19 (только в случае определения объемов закупки в количественном выражении), 23-29</t>
  </si>
  <si>
    <t>шт.</t>
  </si>
  <si>
    <t>конкурентная процедура закупки</t>
  </si>
  <si>
    <t xml:space="preserve">Ретроспективные данные </t>
  </si>
  <si>
    <t>Наименование поставщика</t>
  </si>
  <si>
    <t>руб., без учета НДС</t>
  </si>
  <si>
    <t>Ед. изм.</t>
  </si>
  <si>
    <t>Согласовано:</t>
  </si>
  <si>
    <t xml:space="preserve">Предварительные сроки исполнения договора </t>
  </si>
  <si>
    <t>Начальник ОЭиАПП                                                                                ________________ Ф.Г. Гильмутдинова</t>
  </si>
  <si>
    <t>ООО "НВ"</t>
  </si>
  <si>
    <t>№244-14 от 03.07.2014</t>
  </si>
  <si>
    <t>Программное обеспечение</t>
  </si>
  <si>
    <t>Приобретение программного обеспечения по согласованным заявкам служб, отделов и подразделений</t>
  </si>
  <si>
    <t>ООО "АЙТАТ"</t>
  </si>
  <si>
    <t>Лебедев А.В.
(8552) 37-37-95, 906-116-37-60</t>
  </si>
  <si>
    <t>ООО "МЭЛТ"</t>
  </si>
  <si>
    <t>Услуги по ремонту терминалов сбора данных и зарядных устройств, обеспечению расходными материалами</t>
  </si>
  <si>
    <t>ООО "ТСД-сервис"</t>
  </si>
  <si>
    <t>ноябрь 2016 - декабрь 2017</t>
  </si>
  <si>
    <r>
      <t xml:space="preserve">Организатор закупки </t>
    </r>
    <r>
      <rPr>
        <b/>
        <u/>
        <sz val="14"/>
        <color theme="1"/>
        <rFont val="Calibri"/>
        <family val="2"/>
        <charset val="204"/>
        <scheme val="minor"/>
      </rPr>
      <t>Подразделение заместителя генерального директора по коммерческой работе ООО "АвтоЗапчасть КАМАЗ"</t>
    </r>
  </si>
  <si>
    <t>УТВЕРЖДАЮ:</t>
  </si>
  <si>
    <t>Программа закупок на 2017 год</t>
  </si>
  <si>
    <t>Компьютерная и оргтехника</t>
  </si>
  <si>
    <t>Номер, дата договора</t>
  </si>
  <si>
    <t>Дата окончания действующего договора</t>
  </si>
  <si>
    <t>Объем закупки по действующему договору</t>
  </si>
  <si>
    <t>Ориентировочная стоимость</t>
  </si>
  <si>
    <t>начало</t>
  </si>
  <si>
    <t>окончание</t>
  </si>
  <si>
    <t>ООО "Альтернатива +"</t>
  </si>
  <si>
    <t>Стоимость закупки по действующему договору</t>
  </si>
  <si>
    <t>-</t>
  </si>
  <si>
    <t>2017-2018 гг</t>
  </si>
  <si>
    <t>январь 2017</t>
  </si>
  <si>
    <t>декабрь 2017</t>
  </si>
  <si>
    <t>ООО "Титаниум"</t>
  </si>
  <si>
    <t>№ 443-16 от 27.07.2016</t>
  </si>
  <si>
    <t>ООО "КРОНАР"</t>
  </si>
  <si>
    <t>февраль 2017</t>
  </si>
  <si>
    <t>февраль-декабрь 2017</t>
  </si>
  <si>
    <t>Приобретение компьютерной и оргтехники по согласованным заявкам служб, отделов и подразделений</t>
  </si>
  <si>
    <t>№ 833-16 от 27.12.2016</t>
  </si>
  <si>
    <t>31.09.2019</t>
  </si>
  <si>
    <t>2017-2019 гг</t>
  </si>
  <si>
    <t>№436-16 от 18.07.2016</t>
  </si>
  <si>
    <t>№ 793-16 от 12.12.2016</t>
  </si>
  <si>
    <t>ноябрь-декабрь 2017</t>
  </si>
  <si>
    <t>апрель-декабрь 2017</t>
  </si>
  <si>
    <t>апрель 2017</t>
  </si>
  <si>
    <t>ноябрь 2017</t>
  </si>
  <si>
    <t>декабрь 2016</t>
  </si>
  <si>
    <t>Услуги по обслуживанию оборудования, обеспечению расходными материалами</t>
  </si>
  <si>
    <t>№ 478-14 от 12.08.2014
№ 276-15 от 06.10.2015
№ 439/У-16 от 22.07.2016</t>
  </si>
  <si>
    <t>№ 570-16 от 30.09.2016</t>
  </si>
  <si>
    <t>№186 от 25.05.2011
№ 834-16 от 27.12.2016</t>
  </si>
  <si>
    <t>№363-16 от 08.06.2016
№ 444-16 от 27.07.2016</t>
  </si>
  <si>
    <t>Генеральный директор ООО "АвтоЗапчасть КАМАЗ"</t>
  </si>
  <si>
    <t>___________________________Агапитов Д.В.</t>
  </si>
  <si>
    <t>"____" _______________________ 2017 г.</t>
  </si>
  <si>
    <t>Доработка сайта и его продвижение.</t>
  </si>
  <si>
    <t>Услуги по доработке сайта интернет-магазина https://shop.kamaz.ru и его дальнейшее продвижение.</t>
  </si>
  <si>
    <t>Октябрь  2017</t>
  </si>
  <si>
    <t>Октябрь  2017-декабрь 2018</t>
  </si>
  <si>
    <t>сентябрь  2017</t>
  </si>
  <si>
    <t>октябрь 2017</t>
  </si>
  <si>
    <t>Струговец М.В.
(8552) 37-37-60</t>
  </si>
  <si>
    <t>И.о. заместителя генерального директора по коммерческой работе ________________ Р.М. Мингазов</t>
  </si>
  <si>
    <t>Автомобильные аккумуляторные батареи</t>
  </si>
  <si>
    <t>Приобретение АКБ</t>
  </si>
  <si>
    <t>Ноябрь 2017 - декабрь 2018</t>
  </si>
  <si>
    <t>Надирова Р.Н (8552) 37-37-58</t>
  </si>
  <si>
    <t>Масштабные модели</t>
  </si>
  <si>
    <t>Приобретение масштабных моделей</t>
  </si>
  <si>
    <r>
      <t>Дата составления</t>
    </r>
    <r>
      <rPr>
        <b/>
        <u/>
        <sz val="14"/>
        <color theme="1"/>
        <rFont val="Calibri"/>
        <family val="2"/>
        <charset val="204"/>
        <scheme val="minor"/>
      </rPr>
      <t xml:space="preserve"> 01.11.2017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</si>
</sst>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0" zoomScaleNormal="80" workbookViewId="0">
      <pane ySplit="17" topLeftCell="A28" activePane="bottomLeft" state="frozen"/>
      <selection pane="bottomLeft" activeCell="A11" sqref="A11"/>
    </sheetView>
  </sheetViews>
  <sheetFormatPr defaultColWidth="9.109375" defaultRowHeight="14.4" x14ac:dyDescent="0.3"/>
  <cols>
    <col min="1" max="1" width="7.33203125" style="9" customWidth="1"/>
    <col min="2" max="2" width="33.88671875" style="9" customWidth="1"/>
    <col min="3" max="3" width="20.109375" style="9" customWidth="1"/>
    <col min="4" max="4" width="6.109375" style="9" customWidth="1"/>
    <col min="5" max="5" width="14.88671875" style="9" customWidth="1"/>
    <col min="6" max="6" width="16.5546875" style="9" customWidth="1"/>
    <col min="7" max="7" width="12.88671875" style="9" customWidth="1"/>
    <col min="8" max="8" width="12" style="9" customWidth="1"/>
    <col min="9" max="9" width="14.88671875" style="9" customWidth="1"/>
    <col min="10" max="10" width="19" style="19" customWidth="1"/>
    <col min="11" max="11" width="15.109375" style="9" customWidth="1"/>
    <col min="12" max="12" width="17.88671875" style="9" customWidth="1"/>
    <col min="13" max="13" width="19" style="9" customWidth="1"/>
    <col min="14" max="14" width="11" style="9" customWidth="1"/>
    <col min="15" max="15" width="11.109375" style="9" customWidth="1"/>
    <col min="16" max="16" width="17.109375" style="9" customWidth="1"/>
    <col min="17" max="16384" width="9.109375" style="9"/>
  </cols>
  <sheetData>
    <row r="1" spans="1:16" x14ac:dyDescent="0.3">
      <c r="M1" s="36" t="s">
        <v>29</v>
      </c>
    </row>
    <row r="2" spans="1:16" x14ac:dyDescent="0.3">
      <c r="M2" s="36" t="s">
        <v>65</v>
      </c>
    </row>
    <row r="3" spans="1:16" x14ac:dyDescent="0.3">
      <c r="M3" s="36" t="s">
        <v>66</v>
      </c>
    </row>
    <row r="4" spans="1:16" x14ac:dyDescent="0.3">
      <c r="M4" s="36" t="s">
        <v>67</v>
      </c>
    </row>
    <row r="6" spans="1:16" s="7" customFormat="1" ht="23.4" x14ac:dyDescent="0.3">
      <c r="A6" s="64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s="8" customFormat="1" ht="15" x14ac:dyDescent="0.25">
      <c r="J7" s="17"/>
      <c r="L7" s="6"/>
      <c r="M7" s="6"/>
      <c r="N7" s="6"/>
      <c r="O7" s="6"/>
      <c r="P7" s="6"/>
    </row>
    <row r="8" spans="1:16" s="8" customFormat="1" ht="15" customHeight="1" x14ac:dyDescent="0.25">
      <c r="J8" s="17"/>
      <c r="M8" s="4"/>
      <c r="N8" s="4"/>
      <c r="O8" s="4"/>
      <c r="P8" s="4"/>
    </row>
    <row r="9" spans="1:16" s="22" customFormat="1" ht="18" x14ac:dyDescent="0.3">
      <c r="A9" s="21" t="s">
        <v>28</v>
      </c>
      <c r="J9" s="23"/>
    </row>
    <row r="10" spans="1:16" s="8" customFormat="1" ht="15" x14ac:dyDescent="0.25">
      <c r="J10" s="17"/>
    </row>
    <row r="11" spans="1:16" s="22" customFormat="1" ht="18" x14ac:dyDescent="0.3">
      <c r="A11" s="21" t="s">
        <v>82</v>
      </c>
      <c r="J11" s="23"/>
    </row>
    <row r="12" spans="1:16" s="7" customFormat="1" ht="15.6" x14ac:dyDescent="0.3">
      <c r="J12" s="18"/>
      <c r="P12" s="37" t="s">
        <v>13</v>
      </c>
    </row>
    <row r="13" spans="1:16" s="13" customFormat="1" ht="33.75" customHeight="1" x14ac:dyDescent="0.3">
      <c r="A13" s="55" t="s">
        <v>0</v>
      </c>
      <c r="B13" s="55" t="s">
        <v>6</v>
      </c>
      <c r="C13" s="55" t="s">
        <v>1</v>
      </c>
      <c r="D13" s="55" t="s">
        <v>14</v>
      </c>
      <c r="E13" s="55" t="s">
        <v>11</v>
      </c>
      <c r="F13" s="55"/>
      <c r="G13" s="55"/>
      <c r="H13" s="55"/>
      <c r="I13" s="55"/>
      <c r="J13" s="65" t="s">
        <v>35</v>
      </c>
      <c r="K13" s="55" t="s">
        <v>2</v>
      </c>
      <c r="L13" s="55" t="s">
        <v>5</v>
      </c>
      <c r="M13" s="55" t="s">
        <v>16</v>
      </c>
      <c r="N13" s="66" t="s">
        <v>3</v>
      </c>
      <c r="O13" s="67"/>
      <c r="P13" s="55" t="s">
        <v>4</v>
      </c>
    </row>
    <row r="14" spans="1:16" s="13" customFormat="1" ht="21.75" customHeight="1" x14ac:dyDescent="0.3">
      <c r="A14" s="55"/>
      <c r="B14" s="55"/>
      <c r="C14" s="55"/>
      <c r="D14" s="55"/>
      <c r="E14" s="55" t="s">
        <v>12</v>
      </c>
      <c r="F14" s="55" t="s">
        <v>32</v>
      </c>
      <c r="G14" s="55" t="s">
        <v>33</v>
      </c>
      <c r="H14" s="55" t="s">
        <v>34</v>
      </c>
      <c r="I14" s="55" t="s">
        <v>39</v>
      </c>
      <c r="J14" s="65"/>
      <c r="K14" s="55"/>
      <c r="L14" s="55"/>
      <c r="M14" s="55"/>
      <c r="N14" s="68"/>
      <c r="O14" s="69"/>
      <c r="P14" s="55"/>
    </row>
    <row r="15" spans="1:16" s="13" customFormat="1" ht="33.75" customHeigh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65"/>
      <c r="K15" s="55"/>
      <c r="L15" s="55"/>
      <c r="M15" s="55"/>
      <c r="N15" s="70"/>
      <c r="O15" s="71"/>
      <c r="P15" s="55"/>
    </row>
    <row r="16" spans="1:16" s="13" customForma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65"/>
      <c r="K16" s="55"/>
      <c r="L16" s="55"/>
      <c r="M16" s="55"/>
      <c r="N16" s="34" t="s">
        <v>36</v>
      </c>
      <c r="O16" s="34" t="s">
        <v>37</v>
      </c>
      <c r="P16" s="55"/>
    </row>
    <row r="17" spans="1:16" s="14" customFormat="1" ht="15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35">
        <v>8</v>
      </c>
      <c r="I17" s="35">
        <v>9</v>
      </c>
      <c r="J17" s="35">
        <v>10</v>
      </c>
      <c r="K17" s="35">
        <v>11</v>
      </c>
      <c r="L17" s="35">
        <v>12</v>
      </c>
      <c r="M17" s="35">
        <v>13</v>
      </c>
      <c r="N17" s="35">
        <v>14</v>
      </c>
      <c r="O17" s="35">
        <v>15</v>
      </c>
      <c r="P17" s="35">
        <v>16</v>
      </c>
    </row>
    <row r="18" spans="1:16" s="13" customFormat="1" ht="57.6" x14ac:dyDescent="0.3">
      <c r="A18" s="63">
        <v>1</v>
      </c>
      <c r="B18" s="63" t="s">
        <v>31</v>
      </c>
      <c r="C18" s="63" t="s">
        <v>49</v>
      </c>
      <c r="D18" s="63" t="s">
        <v>9</v>
      </c>
      <c r="E18" s="25" t="s">
        <v>24</v>
      </c>
      <c r="F18" s="25" t="s">
        <v>63</v>
      </c>
      <c r="G18" s="3">
        <v>43465</v>
      </c>
      <c r="H18" s="2">
        <f>2+4+17+6</f>
        <v>29</v>
      </c>
      <c r="I18" s="2">
        <f>(34400+101200+275620+132190)/1.18</f>
        <v>460516.94915254239</v>
      </c>
      <c r="J18" s="56">
        <v>1100000</v>
      </c>
      <c r="K18" s="59" t="s">
        <v>10</v>
      </c>
      <c r="L18" s="26" t="s">
        <v>40</v>
      </c>
      <c r="M18" s="28" t="s">
        <v>41</v>
      </c>
      <c r="N18" s="33" t="s">
        <v>42</v>
      </c>
      <c r="O18" s="33" t="s">
        <v>43</v>
      </c>
      <c r="P18" s="59" t="s">
        <v>23</v>
      </c>
    </row>
    <row r="19" spans="1:16" s="13" customFormat="1" ht="57.6" x14ac:dyDescent="0.3">
      <c r="A19" s="63"/>
      <c r="B19" s="63"/>
      <c r="C19" s="63"/>
      <c r="D19" s="63"/>
      <c r="E19" s="25" t="s">
        <v>38</v>
      </c>
      <c r="F19" s="25" t="s">
        <v>64</v>
      </c>
      <c r="G19" s="3">
        <v>42735</v>
      </c>
      <c r="H19" s="2">
        <f>4+5+3</f>
        <v>12</v>
      </c>
      <c r="I19" s="2">
        <f>(91863.6+289700+614500+90900)/1.18</f>
        <v>921155.59322033916</v>
      </c>
      <c r="J19" s="57"/>
      <c r="K19" s="60"/>
      <c r="L19" s="33" t="s">
        <v>47</v>
      </c>
      <c r="M19" s="30" t="s">
        <v>48</v>
      </c>
      <c r="N19" s="33" t="s">
        <v>42</v>
      </c>
      <c r="O19" s="33" t="s">
        <v>43</v>
      </c>
      <c r="P19" s="60"/>
    </row>
    <row r="20" spans="1:16" s="13" customFormat="1" ht="28.8" x14ac:dyDescent="0.3">
      <c r="A20" s="63"/>
      <c r="B20" s="63"/>
      <c r="C20" s="63"/>
      <c r="D20" s="63"/>
      <c r="E20" s="32" t="s">
        <v>44</v>
      </c>
      <c r="F20" s="32" t="s">
        <v>45</v>
      </c>
      <c r="G20" s="3">
        <v>42735</v>
      </c>
      <c r="H20" s="2">
        <f>9</f>
        <v>9</v>
      </c>
      <c r="I20" s="2">
        <f>(112726.27)/1.18</f>
        <v>95530.737288135599</v>
      </c>
      <c r="J20" s="57"/>
      <c r="K20" s="60"/>
      <c r="L20" s="33" t="s">
        <v>47</v>
      </c>
      <c r="M20" s="35" t="s">
        <v>48</v>
      </c>
      <c r="N20" s="33" t="s">
        <v>42</v>
      </c>
      <c r="O20" s="33" t="s">
        <v>43</v>
      </c>
      <c r="P20" s="60"/>
    </row>
    <row r="21" spans="1:16" s="13" customFormat="1" ht="28.8" x14ac:dyDescent="0.3">
      <c r="A21" s="63"/>
      <c r="B21" s="63"/>
      <c r="C21" s="63"/>
      <c r="D21" s="63"/>
      <c r="E21" s="32" t="s">
        <v>46</v>
      </c>
      <c r="F21" s="32" t="s">
        <v>50</v>
      </c>
      <c r="G21" s="3" t="s">
        <v>51</v>
      </c>
      <c r="H21" s="2">
        <v>10</v>
      </c>
      <c r="I21" s="2">
        <f>183920/1.18</f>
        <v>155864.40677966102</v>
      </c>
      <c r="J21" s="57"/>
      <c r="K21" s="60"/>
      <c r="L21" s="35" t="s">
        <v>40</v>
      </c>
      <c r="M21" s="35" t="s">
        <v>52</v>
      </c>
      <c r="N21" s="33" t="s">
        <v>42</v>
      </c>
      <c r="O21" s="33" t="s">
        <v>43</v>
      </c>
      <c r="P21" s="60"/>
    </row>
    <row r="22" spans="1:16" s="13" customFormat="1" ht="28.8" x14ac:dyDescent="0.3">
      <c r="A22" s="63"/>
      <c r="B22" s="63"/>
      <c r="C22" s="63"/>
      <c r="D22" s="63"/>
      <c r="E22" s="32" t="s">
        <v>26</v>
      </c>
      <c r="F22" s="32" t="s">
        <v>62</v>
      </c>
      <c r="G22" s="3">
        <v>42735</v>
      </c>
      <c r="H22" s="2">
        <f>87</f>
        <v>87</v>
      </c>
      <c r="I22" s="2">
        <f>(748540)/1.18</f>
        <v>634355.93220338982</v>
      </c>
      <c r="J22" s="57"/>
      <c r="K22" s="60"/>
      <c r="L22" s="35" t="s">
        <v>40</v>
      </c>
      <c r="M22" s="35" t="s">
        <v>40</v>
      </c>
      <c r="N22" s="33" t="s">
        <v>40</v>
      </c>
      <c r="O22" s="33" t="s">
        <v>40</v>
      </c>
      <c r="P22" s="60"/>
    </row>
    <row r="23" spans="1:16" s="13" customFormat="1" ht="28.8" x14ac:dyDescent="0.3">
      <c r="A23" s="63"/>
      <c r="B23" s="63"/>
      <c r="C23" s="63"/>
      <c r="D23" s="63"/>
      <c r="E23" s="25" t="s">
        <v>18</v>
      </c>
      <c r="F23" s="25" t="s">
        <v>19</v>
      </c>
      <c r="G23" s="3">
        <v>42735</v>
      </c>
      <c r="H23" s="2">
        <f>1</f>
        <v>1</v>
      </c>
      <c r="I23" s="2">
        <f>(20950)/1.18</f>
        <v>17754.237288135595</v>
      </c>
      <c r="J23" s="58"/>
      <c r="K23" s="61"/>
      <c r="L23" s="33" t="s">
        <v>47</v>
      </c>
      <c r="M23" s="30" t="s">
        <v>48</v>
      </c>
      <c r="N23" s="33" t="s">
        <v>42</v>
      </c>
      <c r="O23" s="33" t="s">
        <v>43</v>
      </c>
      <c r="P23" s="61"/>
    </row>
    <row r="24" spans="1:16" s="13" customFormat="1" ht="45" customHeight="1" x14ac:dyDescent="0.3">
      <c r="A24" s="63">
        <v>2</v>
      </c>
      <c r="B24" s="63" t="s">
        <v>20</v>
      </c>
      <c r="C24" s="63" t="s">
        <v>21</v>
      </c>
      <c r="D24" s="63" t="s">
        <v>9</v>
      </c>
      <c r="E24" s="25" t="s">
        <v>24</v>
      </c>
      <c r="F24" s="25" t="s">
        <v>53</v>
      </c>
      <c r="G24" s="3">
        <v>42735</v>
      </c>
      <c r="H24" s="2">
        <v>2</v>
      </c>
      <c r="I24" s="2">
        <v>10100</v>
      </c>
      <c r="J24" s="56">
        <v>240000</v>
      </c>
      <c r="K24" s="59" t="s">
        <v>10</v>
      </c>
      <c r="L24" s="30" t="s">
        <v>56</v>
      </c>
      <c r="M24" s="30" t="s">
        <v>56</v>
      </c>
      <c r="N24" s="33" t="s">
        <v>57</v>
      </c>
      <c r="O24" s="33" t="s">
        <v>43</v>
      </c>
      <c r="P24" s="59" t="s">
        <v>23</v>
      </c>
    </row>
    <row r="25" spans="1:16" s="13" customFormat="1" ht="57" customHeight="1" x14ac:dyDescent="0.3">
      <c r="A25" s="63"/>
      <c r="B25" s="63"/>
      <c r="C25" s="63"/>
      <c r="D25" s="63"/>
      <c r="E25" s="25" t="s">
        <v>22</v>
      </c>
      <c r="F25" s="25" t="s">
        <v>54</v>
      </c>
      <c r="G25" s="3">
        <v>43097</v>
      </c>
      <c r="H25" s="2">
        <v>5</v>
      </c>
      <c r="I25" s="2">
        <v>31000</v>
      </c>
      <c r="J25" s="58"/>
      <c r="K25" s="61"/>
      <c r="L25" s="30" t="s">
        <v>55</v>
      </c>
      <c r="M25" s="27" t="s">
        <v>27</v>
      </c>
      <c r="N25" s="33" t="s">
        <v>58</v>
      </c>
      <c r="O25" s="33" t="s">
        <v>43</v>
      </c>
      <c r="P25" s="61"/>
    </row>
    <row r="26" spans="1:16" s="13" customFormat="1" ht="100.8" x14ac:dyDescent="0.3">
      <c r="A26" s="31">
        <v>3</v>
      </c>
      <c r="B26" s="31" t="s">
        <v>60</v>
      </c>
      <c r="C26" s="31" t="s">
        <v>25</v>
      </c>
      <c r="D26" s="31"/>
      <c r="E26" s="25" t="s">
        <v>26</v>
      </c>
      <c r="F26" s="25" t="s">
        <v>61</v>
      </c>
      <c r="G26" s="3">
        <v>42735</v>
      </c>
      <c r="H26" s="2"/>
      <c r="I26" s="2">
        <f>(162045+103994+111777.68+46827.36+98792)/1.18</f>
        <v>443589.86440677964</v>
      </c>
      <c r="J26" s="15">
        <f>450000+150000</f>
        <v>600000</v>
      </c>
      <c r="K26" s="25" t="s">
        <v>10</v>
      </c>
      <c r="L26" s="29" t="s">
        <v>47</v>
      </c>
      <c r="M26" s="31" t="s">
        <v>48</v>
      </c>
      <c r="N26" s="29" t="s">
        <v>59</v>
      </c>
      <c r="O26" s="33" t="s">
        <v>47</v>
      </c>
      <c r="P26" s="25" t="s">
        <v>23</v>
      </c>
    </row>
    <row r="27" spans="1:16" s="5" customFormat="1" ht="88.5" customHeight="1" x14ac:dyDescent="0.3">
      <c r="A27" s="52">
        <v>4</v>
      </c>
      <c r="B27" s="52" t="s">
        <v>68</v>
      </c>
      <c r="C27" s="52" t="s">
        <v>69</v>
      </c>
      <c r="D27" s="52"/>
      <c r="E27" s="32"/>
      <c r="F27" s="32"/>
      <c r="G27" s="3"/>
      <c r="H27" s="2"/>
      <c r="I27" s="2"/>
      <c r="J27" s="15">
        <v>540000</v>
      </c>
      <c r="K27" s="32" t="s">
        <v>10</v>
      </c>
      <c r="L27" s="33" t="s">
        <v>70</v>
      </c>
      <c r="M27" s="52" t="s">
        <v>71</v>
      </c>
      <c r="N27" s="33" t="s">
        <v>72</v>
      </c>
      <c r="O27" s="33" t="s">
        <v>73</v>
      </c>
      <c r="P27" s="32" t="s">
        <v>74</v>
      </c>
    </row>
    <row r="28" spans="1:16" s="5" customFormat="1" ht="67.2" customHeight="1" x14ac:dyDescent="0.3">
      <c r="A28" s="54">
        <v>5</v>
      </c>
      <c r="B28" s="54" t="s">
        <v>76</v>
      </c>
      <c r="C28" s="53" t="s">
        <v>77</v>
      </c>
      <c r="D28" s="54" t="s">
        <v>9</v>
      </c>
      <c r="E28" s="32"/>
      <c r="F28" s="32"/>
      <c r="G28" s="3"/>
      <c r="H28" s="2"/>
      <c r="I28" s="2"/>
      <c r="J28" s="15">
        <v>17000000</v>
      </c>
      <c r="K28" s="32" t="s">
        <v>10</v>
      </c>
      <c r="L28" s="33" t="s">
        <v>55</v>
      </c>
      <c r="M28" s="54" t="s">
        <v>78</v>
      </c>
      <c r="N28" s="33" t="s">
        <v>73</v>
      </c>
      <c r="O28" s="33" t="s">
        <v>73</v>
      </c>
      <c r="P28" s="32" t="s">
        <v>79</v>
      </c>
    </row>
    <row r="29" spans="1:16" s="5" customFormat="1" ht="48" customHeight="1" x14ac:dyDescent="0.3">
      <c r="A29" s="54">
        <v>6</v>
      </c>
      <c r="B29" s="54" t="s">
        <v>80</v>
      </c>
      <c r="C29" s="54" t="s">
        <v>81</v>
      </c>
      <c r="D29" s="54" t="s">
        <v>9</v>
      </c>
      <c r="E29" s="32"/>
      <c r="F29" s="32"/>
      <c r="G29" s="3"/>
      <c r="H29" s="2"/>
      <c r="I29" s="2"/>
      <c r="J29" s="15">
        <v>15000000</v>
      </c>
      <c r="K29" s="32" t="s">
        <v>10</v>
      </c>
      <c r="L29" s="33" t="s">
        <v>55</v>
      </c>
      <c r="M29" s="54" t="s">
        <v>78</v>
      </c>
      <c r="N29" s="33" t="s">
        <v>58</v>
      </c>
      <c r="O29" s="33" t="s">
        <v>43</v>
      </c>
      <c r="P29" s="32" t="s">
        <v>79</v>
      </c>
    </row>
    <row r="30" spans="1:16" s="5" customFormat="1" ht="31.5" customHeight="1" x14ac:dyDescent="0.3">
      <c r="A30" s="38"/>
      <c r="B30" s="38"/>
      <c r="C30" s="38"/>
      <c r="D30" s="38"/>
      <c r="G30" s="39"/>
      <c r="H30" s="40"/>
      <c r="I30" s="40"/>
      <c r="J30" s="41"/>
      <c r="L30" s="42"/>
      <c r="M30" s="38"/>
      <c r="N30" s="42"/>
      <c r="O30" s="42"/>
    </row>
    <row r="31" spans="1:16" s="24" customFormat="1" ht="25.5" customHeight="1" x14ac:dyDescent="0.3">
      <c r="B31" s="43" t="s">
        <v>75</v>
      </c>
      <c r="C31" s="44"/>
      <c r="D31" s="44"/>
      <c r="E31" s="44"/>
      <c r="F31" s="44"/>
      <c r="G31" s="44"/>
      <c r="H31" s="44"/>
      <c r="I31" s="45"/>
      <c r="J31" s="46"/>
      <c r="K31" s="44"/>
    </row>
    <row r="32" spans="1:16" s="24" customFormat="1" ht="25.5" customHeight="1" x14ac:dyDescent="0.3">
      <c r="B32" s="43"/>
      <c r="C32" s="44"/>
      <c r="D32" s="44"/>
      <c r="E32" s="44"/>
      <c r="F32" s="44"/>
      <c r="G32" s="44"/>
      <c r="H32" s="44"/>
      <c r="I32" s="45"/>
      <c r="J32" s="46"/>
      <c r="K32" s="44"/>
    </row>
    <row r="33" spans="1:13" ht="25.5" customHeight="1" x14ac:dyDescent="0.3">
      <c r="B33" s="47" t="s">
        <v>15</v>
      </c>
      <c r="C33" s="48"/>
      <c r="D33" s="48"/>
      <c r="E33" s="48"/>
      <c r="F33" s="48"/>
      <c r="G33" s="48"/>
      <c r="H33" s="48"/>
      <c r="I33" s="48"/>
      <c r="J33" s="49"/>
      <c r="K33" s="48"/>
    </row>
    <row r="34" spans="1:13" ht="25.5" customHeight="1" x14ac:dyDescent="0.3">
      <c r="B34" s="50" t="s">
        <v>17</v>
      </c>
      <c r="C34" s="50"/>
      <c r="D34" s="50"/>
      <c r="E34" s="50"/>
      <c r="F34" s="50"/>
      <c r="G34" s="50"/>
      <c r="H34" s="50"/>
      <c r="I34" s="48"/>
      <c r="J34" s="49"/>
      <c r="K34" s="48"/>
    </row>
    <row r="35" spans="1:13" ht="21" x14ac:dyDescent="0.3">
      <c r="B35" s="51"/>
      <c r="C35" s="48"/>
      <c r="D35" s="48"/>
      <c r="E35" s="48"/>
      <c r="F35" s="48"/>
      <c r="G35" s="48"/>
      <c r="H35" s="48"/>
      <c r="I35" s="48"/>
      <c r="J35" s="49"/>
      <c r="K35" s="48"/>
    </row>
    <row r="36" spans="1:13" s="11" customFormat="1" ht="15" hidden="1" x14ac:dyDescent="0.25">
      <c r="J36" s="20"/>
    </row>
    <row r="37" spans="1:13" s="11" customFormat="1" ht="15" hidden="1" x14ac:dyDescent="0.25">
      <c r="A37" s="62" t="s">
        <v>8</v>
      </c>
      <c r="B37" s="62"/>
      <c r="C37" s="62"/>
      <c r="D37" s="62"/>
      <c r="E37" s="62"/>
      <c r="F37" s="62"/>
      <c r="G37" s="62"/>
      <c r="H37" s="62"/>
      <c r="I37" s="62"/>
      <c r="J37" s="20"/>
      <c r="K37" s="12"/>
      <c r="L37" s="12"/>
      <c r="M37" s="12"/>
    </row>
    <row r="38" spans="1:13" s="11" customFormat="1" ht="15" hidden="1" x14ac:dyDescent="0.25">
      <c r="A38" s="62" t="s">
        <v>7</v>
      </c>
      <c r="B38" s="62"/>
      <c r="C38" s="62"/>
      <c r="D38" s="62"/>
      <c r="E38" s="62"/>
      <c r="F38" s="62"/>
      <c r="G38" s="62"/>
      <c r="H38" s="62"/>
      <c r="I38" s="62"/>
      <c r="J38" s="20"/>
      <c r="K38" s="12"/>
      <c r="L38" s="12"/>
      <c r="M38" s="12"/>
    </row>
    <row r="39" spans="1:13" s="11" customFormat="1" ht="15" hidden="1" x14ac:dyDescent="0.25">
      <c r="A39" s="10"/>
      <c r="J39" s="20"/>
    </row>
    <row r="40" spans="1:13" s="11" customFormat="1" x14ac:dyDescent="0.3">
      <c r="A40" s="10"/>
      <c r="B40" s="16"/>
      <c r="J40" s="20"/>
    </row>
  </sheetData>
  <mergeCells count="33">
    <mergeCell ref="A6:P6"/>
    <mergeCell ref="L13:L16"/>
    <mergeCell ref="K13:K16"/>
    <mergeCell ref="E13:I13"/>
    <mergeCell ref="E14:E16"/>
    <mergeCell ref="F14:F16"/>
    <mergeCell ref="G14:G16"/>
    <mergeCell ref="H14:H16"/>
    <mergeCell ref="M13:M16"/>
    <mergeCell ref="A13:A16"/>
    <mergeCell ref="P13:P16"/>
    <mergeCell ref="I14:I16"/>
    <mergeCell ref="J13:J16"/>
    <mergeCell ref="N13:O15"/>
    <mergeCell ref="B13:B16"/>
    <mergeCell ref="C13:C16"/>
    <mergeCell ref="A38:I38"/>
    <mergeCell ref="A18:A23"/>
    <mergeCell ref="B18:B23"/>
    <mergeCell ref="C18:C23"/>
    <mergeCell ref="D18:D23"/>
    <mergeCell ref="B24:B25"/>
    <mergeCell ref="A24:A25"/>
    <mergeCell ref="A37:I37"/>
    <mergeCell ref="D24:D25"/>
    <mergeCell ref="C24:C25"/>
    <mergeCell ref="D13:D16"/>
    <mergeCell ref="J18:J23"/>
    <mergeCell ref="K18:K23"/>
    <mergeCell ref="P18:P23"/>
    <mergeCell ref="P24:P25"/>
    <mergeCell ref="J24:J25"/>
    <mergeCell ref="K24:K25"/>
  </mergeCells>
  <pageMargins left="0" right="0" top="0.39370078740157483" bottom="0.78740157480314965" header="0" footer="0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Викторович</dc:creator>
  <cp:lastModifiedBy>Надирова Рена Низамиевна</cp:lastModifiedBy>
  <cp:lastPrinted>2017-11-01T13:39:08Z</cp:lastPrinted>
  <dcterms:created xsi:type="dcterms:W3CDTF">2013-08-23T12:53:42Z</dcterms:created>
  <dcterms:modified xsi:type="dcterms:W3CDTF">2017-11-07T09:59:01Z</dcterms:modified>
</cp:coreProperties>
</file>